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/>
  <mc:AlternateContent xmlns:mc="http://schemas.openxmlformats.org/markup-compatibility/2006">
    <mc:Choice Requires="x15">
      <x15ac:absPath xmlns:x15ac="http://schemas.microsoft.com/office/spreadsheetml/2010/11/ac" url="D:\O\TKM\027\1 výzva\"/>
    </mc:Choice>
  </mc:AlternateContent>
  <xr:revisionPtr revIDLastSave="0" documentId="13_ncr:1_{7525DE85-1081-4DF7-BEDE-4395EC9303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externalReferences>
    <externalReference r:id="rId3"/>
  </externalReferences>
  <definedNames>
    <definedName name="_xlnm.Print_Area" localSheetId="0">'Nabídková cena'!$B$1:$V$16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4" l="1"/>
  <c r="D39" i="4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G37" i="4" l="1"/>
  <c r="G38" i="4" s="1"/>
  <c r="G39" i="4" s="1"/>
  <c r="P10" i="1" l="1"/>
  <c r="S10" i="1"/>
  <c r="T10" i="1"/>
  <c r="T8" i="1" l="1"/>
  <c r="S8" i="1"/>
  <c r="R14" i="1" s="1"/>
  <c r="D24" i="4"/>
  <c r="C12" i="4"/>
  <c r="P8" i="1"/>
  <c r="Q14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<sst xmlns="http://schemas.openxmlformats.org/spreadsheetml/2006/main" count="101" uniqueCount="68">
  <si>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</si>
  <si>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</si>
  <si>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</si>
  <si>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</si>
  <si>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</si>
  <si>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</si>
  <si>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</si>
  <si>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</si>
  <si>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</si>
  <si>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</si>
  <si>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</si>
  <si>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</si>
  <si>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</si>
  <si>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</si>
  <si>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</si>
  <si>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</si>
  <si>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</si>
  <si>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</si>
  <si>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</si>
  <si>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</si>
  <si>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</si>
  <si>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</si>
  <si>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</si>
  <si>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</si>
  <si>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</si>
  <si>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</si>
  <si>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</si>
  <si>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</si>
  <si>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</si>
  <si>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</si>
  <si>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</si>
  <si>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</si>
  <si>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</si>
  <si>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</si>
  <si>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</si>
  <si>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</si>
  <si>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</si>
  <si>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</si>
  <si>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</si>
  <si>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</si>
  <si>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</si>
  <si>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</si>
  <si>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</si>
  <si>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</si>
  <si>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</si>
  <si>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</si>
  <si>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</si>
  <si>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</si>
  <si>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</si>
  <si>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</si>
  <si>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</si>
  <si>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</si>
  <si>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</si>
  <si>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</si>
  <si>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</si>
  <si>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Tiskárny, kopírky, multifunkce II. 027 - 2023 </t>
  </si>
  <si>
    <t xml:space="preserve">Barevná laserová multifunkční tiskárna A3 </t>
  </si>
  <si>
    <t>NE</t>
  </si>
  <si>
    <t>Pokud financováno z projektových prostředků, pak ŘEŠITEL: NÁZEV A ČÍSLO DOTAČNÍHO PROJEKTU</t>
  </si>
  <si>
    <t>Hana Kalašová,
Tel.: 37763 1071,
725 870 136</t>
  </si>
  <si>
    <t>Univerzitní 8, 
301 00 Plzeň,
Rektorát - Vnější vztahy, 
5. patro - místnost UR 315</t>
  </si>
  <si>
    <t xml:space="preserve">Záruka na zboží min. 36 měsíců.
Včetně dodávky do určené místnosti na ZČU, montáže, uvedení do provozu, nastavení a zaškolení obsluhy. </t>
  </si>
  <si>
    <t>Václava Vlková, 
Tel.: 37763 1146</t>
  </si>
  <si>
    <t>Univerzitní 8, 
301 00 Plzeň,
Rektorát - Ekonomický odbor,
místnost UR 215</t>
  </si>
  <si>
    <t>Barevná laserová multifunkční tiskárna A3</t>
  </si>
  <si>
    <t xml:space="preserve">Barevné, laserové, digitální, multifunkční zařízení formátu A3 (resp. vč. SRA 3).
Rychlost tisku a kopírování min. 25 stran A4/minutu a min. 12 stran A3/minutu.
Rozlišení tisku min. 4800 dpi, ekvivalent min. 1200 x 1200.
Rozlišení kopírování min. 600 x 600 dpi.
Rozlišení skenování až 600 dpi.
Zoom 25 % – 400 %, v krocích po 1 %.
Zásobník min. na 2 x 500 listů, boční podavač min. na 150 listů.
Stolek na kolečkách.
Automatický duplexní podavač originálů min. na 50 listů.
Min. paměť 4 GB RAM + min. 32 GB SSD.
Duplexní jednotka a síťový tisk.
Rozhraní min.: USB 3.0, USB Host (4), Gigabit-Ethernet (10/100/1000BaseTX), SD-Card Slot.
Výstupní kapacita min. 500 listů.
Barevný dotykový displej 10".
Přímý tisk z USB, PDF/XPS, tisk e-mailů, soukromý tisk, EcoPrint, mobilní tisk.
Skenovací mód - Foto, Text, Foto/Text. Typy souborů – TIFF, PDF, PDF/ A, JPEG, XPS, Open XPS, PDF.
Skenování do SMB, skenování do e-mailu, skenování do FTP, skenování do USB, TWAIN sken, WIA sken, SMTP authentication LDAP, PDF komprese šifrování při skenování.
Operační systémy: Windows 7/8.1/10/11, Server 2008/2008 R2/2012/2012 R2/2016/2019.
Životnost stroje min. 1 800 000 stran.
Životnost maintenance kitu (fotoválce) nejméně 200 000 výtisků.
Standardní výtěžnost černého toneru: min. 25 000 stran.
Standardní výtěžnost barevných tonerů: min. 12 000 stran.
Mechanismus/systém pro zabezpečení předčasné výměny tonerových kazet. 
Záruka min. 3 roky. 
Včetně dodávky do určené místnosti na ZČU, montáže, uvedení do provozu, nastavení a zaškolení obsluhy. 
Včetně startovacích tonerů CMYK.
Doporučený objem tisku za měsíc: cca 10 000 stran.  </t>
  </si>
  <si>
    <r>
      <t xml:space="preserve">Papír formátu A3 (SRA 3).
Tisk a kopírování min. rychlostí 40 potištěných A4 stran/minutu čb/color, min. rychlostí 20 potištěných A3 stran/minutu čb/color.
Paměť min. 4 GB.
Pevný disk min. 64 GB SSD nebo 320 HDD / 1 TB HDD.
Duplexní tisk a kopírování.
Zoom 25 - 400%, v krocích po 1%.
Barevný dotykový displej min. 10".
Přímý tisk z USB.
Tisk a kopírování na papír o gramáži až 300 g/m2.
Min. 2 ks vstupních zásobníků min. 500 listů/ks, boční podavač na min. 150 listů.
Zařízení musí být postaveno na vlastním stolku na kolečkách
Zařízení musí být vybaveno síťovou kartou 10/100/1000 a USB 3.0.
Zařízení musí umožňovat filtrování síťového provozu (firewall).
Zařízení musí být vybaveno podavačem originálů na min. 140 stran.
Barevné skenování.
Skenování do emailu přes SMTP, složky, FTP a USB.
</t>
    </r>
    <r>
      <rPr>
        <sz val="11"/>
        <rFont val="Calibri"/>
        <family val="2"/>
        <charset val="238"/>
        <scheme val="minor"/>
      </rPr>
      <t xml:space="preserve">Skenovací mód - Foto, Text, Foto/Text, OCR.
</t>
    </r>
    <r>
      <rPr>
        <sz val="11"/>
        <color theme="1"/>
        <rFont val="Calibri"/>
        <family val="2"/>
        <charset val="238"/>
        <scheme val="minor"/>
      </rPr>
      <t>Skenování do formátu PDF, prohledavatelné PDF a grafického formátu TIFF nebo JPG.
OCR pro skenování do pdf s textovou vrstvou, přímé skenování do souborů docx, xlsx.
Rozlišení tisku min. 4800 dpi, ekvivalent min. x 1200.
Rozlišení kopírování min. 600 x 600 dpi.
Tisk z operačních systémů Windows 10/11 (32bitový/64bitový), MacOS X, Linux (32bitový/64bitový) pomocí generických ovladačů PCL a Postscript min. Level 3.
Tiskárna musí umožňovat korektní tisk generického Postscriptového i PCL souboru poslaných přímo na tiskový port tiskárny.
Plnohodnotná startovací sada tonerů a odpadní nádobka.
Mechanismus/systém pro zabezpečení předčasné výměny tonerových kazet.
Výtěžnost černého toneru: min. 30 000 stran.
Výtěžnost barevných tonerů: min. 20 000 stran.
Životnost maintenance kitu (fotoválce) nejméně 600 000 výtisků.
Životnost stroje min. 1 800 000 stran.
Záruka min. 3 roky.
Včetně dodávky do určené místnosti na ZČU, montáž, uvedení do provozu, nastavení, zaškolení obsluhy.
Doporučený objem tisku za měsíc: cca 20 000 stran.</t>
    </r>
  </si>
  <si>
    <t>Položka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</si>
</sst>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22" fillId="0" borderId="0"/>
    <xf numFmtId="0" fontId="12" fillId="0" borderId="0"/>
    <xf numFmtId="0" fontId="12" fillId="0" borderId="0"/>
    <xf numFmtId="0" fontId="31" fillId="0" borderId="0" applyNumberFormat="0" applyFill="0" applyBorder="0" applyAlignment="0" applyProtection="0"/>
  </cellStyleXfs>
  <cellXfs count="193">
    <xf numFmtId="0" fontId="0" fillId="0" borderId="0" xfId="0"/>
    <xf numFmtId="0" fontId="14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5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6" fillId="0" borderId="0" xfId="0" applyFont="1" applyAlignment="1">
      <alignment horizontal="center" vertical="top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6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2" applyAlignment="1">
      <alignment horizontal="left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0" fontId="12" fillId="0" borderId="0" xfId="2"/>
    <xf numFmtId="0" fontId="12" fillId="0" borderId="0" xfId="2" applyAlignment="1">
      <alignment vertical="center" wrapText="1"/>
    </xf>
    <xf numFmtId="49" fontId="12" fillId="0" borderId="0" xfId="2" applyNumberFormat="1" applyAlignment="1">
      <alignment vertical="center" wrapText="1"/>
    </xf>
    <xf numFmtId="0" fontId="23" fillId="0" borderId="0" xfId="2" applyFont="1" applyAlignment="1">
      <alignment vertical="center"/>
    </xf>
    <xf numFmtId="0" fontId="24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4" fillId="0" borderId="0" xfId="0" applyFont="1" applyAlignment="1">
      <alignment horizontal="center"/>
    </xf>
    <xf numFmtId="0" fontId="14" fillId="8" borderId="1" xfId="0" applyFont="1" applyFill="1" applyBorder="1"/>
    <xf numFmtId="0" fontId="0" fillId="9" borderId="1" xfId="0" applyFill="1" applyBorder="1"/>
    <xf numFmtId="0" fontId="17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0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3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4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4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4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8" fillId="7" borderId="22" xfId="0" applyFont="1" applyFill="1" applyBorder="1" applyAlignment="1" applyProtection="1">
      <alignment vertical="center"/>
      <protection locked="0"/>
    </xf>
    <xf numFmtId="49" fontId="33" fillId="0" borderId="0" xfId="0" applyNumberFormat="1" applyFont="1" applyAlignment="1">
      <alignment vertical="top" wrapText="1"/>
    </xf>
    <xf numFmtId="0" fontId="2" fillId="7" borderId="22" xfId="0" applyFont="1" applyFill="1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vertical="center"/>
      <protection locked="0"/>
    </xf>
    <xf numFmtId="0" fontId="2" fillId="7" borderId="29" xfId="0" applyFont="1" applyFill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3" borderId="42" xfId="0" applyFill="1" applyBorder="1" applyAlignment="1">
      <alignment horizontal="center" vertical="center" wrapText="1"/>
    </xf>
    <xf numFmtId="0" fontId="0" fillId="3" borderId="46" xfId="0" applyFill="1" applyBorder="1" applyAlignment="1">
      <alignment horizontal="center" vertical="center" wrapText="1"/>
    </xf>
    <xf numFmtId="0" fontId="14" fillId="3" borderId="42" xfId="0" applyFont="1" applyFill="1" applyBorder="1" applyAlignment="1">
      <alignment horizontal="center" vertical="center" wrapText="1"/>
    </xf>
    <xf numFmtId="0" fontId="14" fillId="3" borderId="46" xfId="0" applyFont="1" applyFill="1" applyBorder="1" applyAlignment="1">
      <alignment horizontal="center" vertical="center" wrapText="1"/>
    </xf>
    <xf numFmtId="164" fontId="21" fillId="3" borderId="42" xfId="0" applyNumberFormat="1" applyFont="1" applyFill="1" applyBorder="1" applyAlignment="1">
      <alignment horizontal="right" vertical="center" indent="1"/>
    </xf>
    <xf numFmtId="164" fontId="21" fillId="3" borderId="46" xfId="0" applyNumberFormat="1" applyFont="1" applyFill="1" applyBorder="1" applyAlignment="1">
      <alignment horizontal="right" vertical="center" indent="1"/>
    </xf>
    <xf numFmtId="164" fontId="0" fillId="0" borderId="42" xfId="0" applyNumberFormat="1" applyBorder="1" applyAlignment="1">
      <alignment horizontal="right" vertical="center" indent="1"/>
    </xf>
    <xf numFmtId="164" fontId="0" fillId="0" borderId="46" xfId="0" applyNumberFormat="1" applyBorder="1" applyAlignment="1">
      <alignment horizontal="right" vertical="center" indent="1"/>
    </xf>
    <xf numFmtId="165" fontId="0" fillId="0" borderId="42" xfId="0" applyNumberFormat="1" applyBorder="1" applyAlignment="1">
      <alignment horizontal="right" vertical="center" indent="1"/>
    </xf>
    <xf numFmtId="165" fontId="0" fillId="0" borderId="46" xfId="0" applyNumberFormat="1" applyBorder="1" applyAlignment="1">
      <alignment horizontal="right" vertical="center" indent="1"/>
    </xf>
    <xf numFmtId="0" fontId="7" fillId="3" borderId="42" xfId="0" applyFont="1" applyFill="1" applyBorder="1" applyAlignment="1">
      <alignment horizontal="center" vertical="center" wrapText="1"/>
    </xf>
    <xf numFmtId="0" fontId="7" fillId="3" borderId="46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6" fillId="3" borderId="42" xfId="0" applyFont="1" applyFill="1" applyBorder="1" applyAlignment="1">
      <alignment horizontal="center" vertical="center" wrapText="1"/>
    </xf>
    <xf numFmtId="0" fontId="6" fillId="3" borderId="46" xfId="0" applyFont="1" applyFill="1" applyBorder="1" applyAlignment="1">
      <alignment horizontal="center" vertical="center" wrapText="1"/>
    </xf>
    <xf numFmtId="0" fontId="24" fillId="0" borderId="0" xfId="2" applyFont="1" applyAlignment="1">
      <alignment horizontal="left"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horizontal="center" vertical="center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7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3" fontId="0" fillId="2" borderId="41" xfId="0" applyNumberFormat="1" applyFill="1" applyBorder="1" applyAlignment="1">
      <alignment horizontal="center" vertical="center" wrapText="1"/>
    </xf>
    <xf numFmtId="3" fontId="0" fillId="2" borderId="45" xfId="0" applyNumberFormat="1" applyFill="1" applyBorder="1" applyAlignment="1">
      <alignment horizontal="center" vertical="center" wrapText="1"/>
    </xf>
    <xf numFmtId="0" fontId="5" fillId="3" borderId="46" xfId="0" applyFont="1" applyFill="1" applyBorder="1" applyAlignment="1">
      <alignment horizontal="center" vertical="center" wrapText="1"/>
    </xf>
    <xf numFmtId="3" fontId="0" fillId="3" borderId="42" xfId="0" applyNumberFormat="1" applyFill="1" applyBorder="1" applyAlignment="1">
      <alignment horizontal="center" vertical="center" wrapText="1"/>
    </xf>
    <xf numFmtId="3" fontId="0" fillId="3" borderId="46" xfId="0" applyNumberForma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left" vertical="center" wrapText="1" indent="1"/>
    </xf>
    <xf numFmtId="0" fontId="3" fillId="3" borderId="46" xfId="0" applyFont="1" applyFill="1" applyBorder="1" applyAlignment="1">
      <alignment horizontal="left" vertical="center" wrapText="1" inden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 indent="1"/>
    </xf>
    <xf numFmtId="0" fontId="3" fillId="3" borderId="44" xfId="0" applyFont="1" applyFill="1" applyBorder="1" applyAlignment="1">
      <alignment horizontal="left" vertical="center" wrapText="1" indent="1"/>
    </xf>
    <xf numFmtId="3" fontId="0" fillId="2" borderId="47" xfId="0" applyNumberFormat="1" applyFill="1" applyBorder="1" applyAlignment="1">
      <alignment horizontal="center" vertical="center" wrapText="1"/>
    </xf>
    <xf numFmtId="3" fontId="0" fillId="2" borderId="43" xfId="0" applyNumberForma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3" fontId="0" fillId="3" borderId="44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right" vertical="center" indent="1"/>
    </xf>
    <xf numFmtId="165" fontId="0" fillId="0" borderId="44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64" fontId="0" fillId="0" borderId="2" xfId="0" applyNumberFormat="1" applyBorder="1" applyAlignment="1">
      <alignment horizontal="right" vertical="center" indent="1"/>
    </xf>
    <xf numFmtId="164" fontId="0" fillId="0" borderId="44" xfId="0" applyNumberFormat="1" applyBorder="1" applyAlignment="1">
      <alignment horizontal="right" vertical="center" indent="1"/>
    </xf>
    <xf numFmtId="164" fontId="21" fillId="3" borderId="2" xfId="0" applyNumberFormat="1" applyFont="1" applyFill="1" applyBorder="1" applyAlignment="1">
      <alignment horizontal="right" vertical="center" indent="1"/>
    </xf>
    <xf numFmtId="164" fontId="21" fillId="3" borderId="44" xfId="0" applyNumberFormat="1" applyFont="1" applyFill="1" applyBorder="1" applyAlignment="1">
      <alignment horizontal="right" vertical="center" inden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0" fontId="19" fillId="5" borderId="42" xfId="0" applyFont="1" applyFill="1" applyBorder="1" applyAlignment="1" applyProtection="1">
      <alignment horizontal="center" vertical="center" wrapText="1"/>
      <protection locked="0"/>
    </xf>
    <xf numFmtId="0" fontId="34" fillId="5" borderId="42" xfId="0" applyFont="1" applyFill="1" applyBorder="1" applyAlignment="1" applyProtection="1">
      <alignment horizontal="center" vertical="center" wrapText="1"/>
      <protection locked="0"/>
    </xf>
    <xf numFmtId="0" fontId="19" fillId="5" borderId="46" xfId="0" applyFont="1" applyFill="1" applyBorder="1" applyAlignment="1" applyProtection="1">
      <alignment horizontal="center" vertical="center" wrapText="1"/>
      <protection locked="0"/>
    </xf>
    <xf numFmtId="0" fontId="34" fillId="5" borderId="46" xfId="0" applyFont="1" applyFill="1" applyBorder="1" applyAlignment="1" applyProtection="1">
      <alignment horizontal="center" vertical="center" wrapText="1"/>
      <protection locked="0"/>
    </xf>
    <xf numFmtId="0" fontId="19" fillId="5" borderId="2" xfId="0" applyFont="1" applyFill="1" applyBorder="1" applyAlignment="1" applyProtection="1">
      <alignment horizontal="center" vertical="center" wrapText="1"/>
      <protection locked="0"/>
    </xf>
    <xf numFmtId="0" fontId="34" fillId="5" borderId="2" xfId="0" applyFont="1" applyFill="1" applyBorder="1" applyAlignment="1" applyProtection="1">
      <alignment horizontal="center" vertical="center" wrapText="1"/>
      <protection locked="0"/>
    </xf>
    <xf numFmtId="0" fontId="19" fillId="5" borderId="44" xfId="0" applyFont="1" applyFill="1" applyBorder="1" applyAlignment="1" applyProtection="1">
      <alignment horizontal="center" vertical="center" wrapText="1"/>
      <protection locked="0"/>
    </xf>
    <xf numFmtId="0" fontId="34" fillId="5" borderId="44" xfId="0" applyFont="1" applyFill="1" applyBorder="1" applyAlignment="1" applyProtection="1">
      <alignment horizontal="center" vertical="center" wrapText="1"/>
      <protection locked="0"/>
    </xf>
    <xf numFmtId="164" fontId="19" fillId="5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5" borderId="46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5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5" borderId="4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4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ALFRESCO/3.%20Ezak/2023/TKM/P&#345;&#237;loha%20&#269;.%202%20Kupn&#237;%20smlouvy%20-%20technick&#225;%20specifikace_TKM%20(II.)-026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á cena"/>
      <sheetName val="Náklady životního cyklu"/>
      <sheetName val="SOP_TKM"/>
      <sheetName val="CPV"/>
    </sheetNames>
    <sheetDataSet>
      <sheetData sheetId="0">
        <row r="9">
          <cell r="D9">
            <v>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0"/>
  <sheetViews>
    <sheetView tabSelected="1" topLeftCell="A8" zoomScale="59" zoomScaleNormal="59" workbookViewId="0">
      <selection activeCell="F10" sqref="F10:F11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158.28515625" style="3" customWidth="1"/>
    <col min="7" max="7" width="30.28515625" style="4" bestFit="1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26.140625" hidden="1" customWidth="1"/>
    <col min="12" max="12" width="41.140625" customWidth="1"/>
    <col min="13" max="13" width="23.42578125" customWidth="1"/>
    <col min="14" max="14" width="31" style="3" customWidth="1"/>
    <col min="15" max="15" width="28.14062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3.5703125" style="5" customWidth="1"/>
  </cols>
  <sheetData>
    <row r="1" spans="1:22" ht="15.75" x14ac:dyDescent="0.25">
      <c r="B1" s="127" t="s">
        <v>51</v>
      </c>
      <c r="C1" s="128"/>
      <c r="D1" s="128"/>
    </row>
    <row r="2" spans="1:22" ht="18" customHeight="1" x14ac:dyDescent="0.25">
      <c r="B2" s="127" t="s">
        <v>55</v>
      </c>
      <c r="C2" s="127"/>
      <c r="D2" s="127"/>
      <c r="G2" s="98"/>
    </row>
    <row r="3" spans="1:22" ht="43.5" customHeight="1" x14ac:dyDescent="0.25">
      <c r="D3" s="2"/>
      <c r="G3" s="134"/>
      <c r="H3" s="134"/>
      <c r="I3" s="134"/>
      <c r="J3" s="134"/>
      <c r="K3" s="134"/>
      <c r="L3" s="134"/>
      <c r="M3" s="134"/>
      <c r="N3" s="134"/>
      <c r="O3" s="134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02"/>
      <c r="E4" s="102"/>
      <c r="F4" s="102"/>
      <c r="G4" s="134"/>
      <c r="H4" s="134"/>
      <c r="I4" s="134"/>
      <c r="J4" s="134"/>
      <c r="K4" s="134"/>
      <c r="L4" s="134"/>
      <c r="M4" s="134"/>
      <c r="N4" s="134"/>
      <c r="O4" s="134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52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58</v>
      </c>
      <c r="L7" s="21" t="s">
        <v>44</v>
      </c>
      <c r="M7" s="103" t="s">
        <v>45</v>
      </c>
      <c r="N7" s="21" t="s">
        <v>46</v>
      </c>
      <c r="O7" s="21" t="s">
        <v>54</v>
      </c>
      <c r="P7" s="21" t="s">
        <v>47</v>
      </c>
      <c r="Q7" s="21" t="s">
        <v>6</v>
      </c>
      <c r="R7" s="23" t="s">
        <v>7</v>
      </c>
      <c r="S7" s="103" t="s">
        <v>8</v>
      </c>
      <c r="T7" s="103" t="s">
        <v>9</v>
      </c>
      <c r="U7" s="21" t="s">
        <v>48</v>
      </c>
      <c r="V7" s="21" t="s">
        <v>49</v>
      </c>
    </row>
    <row r="8" spans="1:22" ht="409.5" customHeight="1" thickTop="1" x14ac:dyDescent="0.25">
      <c r="A8" s="24"/>
      <c r="B8" s="135">
        <v>1</v>
      </c>
      <c r="C8" s="118" t="s">
        <v>56</v>
      </c>
      <c r="D8" s="138">
        <v>1</v>
      </c>
      <c r="E8" s="106" t="s">
        <v>50</v>
      </c>
      <c r="F8" s="140" t="s">
        <v>65</v>
      </c>
      <c r="G8" s="181"/>
      <c r="H8" s="182"/>
      <c r="I8" s="120" t="s">
        <v>53</v>
      </c>
      <c r="J8" s="116" t="s">
        <v>57</v>
      </c>
      <c r="K8" s="121"/>
      <c r="L8" s="118" t="s">
        <v>61</v>
      </c>
      <c r="M8" s="120" t="s">
        <v>59</v>
      </c>
      <c r="N8" s="120" t="s">
        <v>60</v>
      </c>
      <c r="O8" s="108">
        <v>30</v>
      </c>
      <c r="P8" s="112">
        <f>D8*Q8</f>
        <v>72500</v>
      </c>
      <c r="Q8" s="110">
        <v>72500</v>
      </c>
      <c r="R8" s="189">
        <v>2</v>
      </c>
      <c r="S8" s="114">
        <f>D8*R8</f>
        <v>2</v>
      </c>
      <c r="T8" s="104" t="str">
        <f>IF(ISNUMBER(R8), IF(R8&gt;Q8,"NEVYHOVUJE","VYHOVUJE")," ")</f>
        <v>VYHOVUJE</v>
      </c>
      <c r="U8" s="106"/>
      <c r="V8" s="106" t="s">
        <v>14</v>
      </c>
    </row>
    <row r="9" spans="1:22" ht="88.5" customHeight="1" thickBot="1" x14ac:dyDescent="0.3">
      <c r="A9" s="24"/>
      <c r="B9" s="136"/>
      <c r="C9" s="137"/>
      <c r="D9" s="139"/>
      <c r="E9" s="107"/>
      <c r="F9" s="141"/>
      <c r="G9" s="183"/>
      <c r="H9" s="184"/>
      <c r="I9" s="119"/>
      <c r="J9" s="117"/>
      <c r="K9" s="122"/>
      <c r="L9" s="119"/>
      <c r="M9" s="119"/>
      <c r="N9" s="119"/>
      <c r="O9" s="109"/>
      <c r="P9" s="113"/>
      <c r="Q9" s="111"/>
      <c r="R9" s="190"/>
      <c r="S9" s="115"/>
      <c r="T9" s="105"/>
      <c r="U9" s="107"/>
      <c r="V9" s="107"/>
    </row>
    <row r="10" spans="1:22" ht="409.5" customHeight="1" x14ac:dyDescent="0.25">
      <c r="A10" s="24"/>
      <c r="B10" s="148">
        <v>2</v>
      </c>
      <c r="C10" s="144" t="s">
        <v>64</v>
      </c>
      <c r="D10" s="151">
        <v>1</v>
      </c>
      <c r="E10" s="153" t="s">
        <v>50</v>
      </c>
      <c r="F10" s="146" t="s">
        <v>66</v>
      </c>
      <c r="G10" s="185"/>
      <c r="H10" s="186"/>
      <c r="I10" s="144" t="s">
        <v>53</v>
      </c>
      <c r="J10" s="165" t="s">
        <v>57</v>
      </c>
      <c r="K10" s="142"/>
      <c r="L10" s="144" t="s">
        <v>61</v>
      </c>
      <c r="M10" s="144" t="s">
        <v>62</v>
      </c>
      <c r="N10" s="144" t="s">
        <v>63</v>
      </c>
      <c r="O10" s="155">
        <v>30</v>
      </c>
      <c r="P10" s="161">
        <f>D10*Q10</f>
        <v>96000</v>
      </c>
      <c r="Q10" s="163">
        <v>96000</v>
      </c>
      <c r="R10" s="191">
        <v>2</v>
      </c>
      <c r="S10" s="157">
        <f>D10*R10</f>
        <v>2</v>
      </c>
      <c r="T10" s="159" t="str">
        <f>IF(ISNUMBER(R10), IF(R10&gt;Q10,"NEVYHOVUJE","VYHOVUJE")," ")</f>
        <v>VYHOVUJE</v>
      </c>
      <c r="U10" s="153"/>
      <c r="V10" s="153" t="s">
        <v>14</v>
      </c>
    </row>
    <row r="11" spans="1:22" ht="137.25" customHeight="1" thickBot="1" x14ac:dyDescent="0.3">
      <c r="A11" s="24"/>
      <c r="B11" s="149"/>
      <c r="C11" s="150"/>
      <c r="D11" s="152"/>
      <c r="E11" s="154"/>
      <c r="F11" s="147"/>
      <c r="G11" s="187"/>
      <c r="H11" s="188"/>
      <c r="I11" s="167"/>
      <c r="J11" s="166"/>
      <c r="K11" s="143"/>
      <c r="L11" s="145"/>
      <c r="M11" s="145"/>
      <c r="N11" s="145"/>
      <c r="O11" s="156"/>
      <c r="P11" s="162"/>
      <c r="Q11" s="164"/>
      <c r="R11" s="192"/>
      <c r="S11" s="158"/>
      <c r="T11" s="160"/>
      <c r="U11" s="154"/>
      <c r="V11" s="154"/>
    </row>
    <row r="12" spans="1:22" ht="16.5" thickTop="1" thickBot="1" x14ac:dyDescent="0.3">
      <c r="C12"/>
      <c r="D12"/>
      <c r="E12"/>
      <c r="F12"/>
      <c r="G12" s="25"/>
      <c r="H12"/>
      <c r="I12"/>
      <c r="J12"/>
      <c r="N12"/>
      <c r="O12"/>
      <c r="P12" s="27"/>
      <c r="S12" s="57"/>
    </row>
    <row r="13" spans="1:22" ht="60.75" customHeight="1" thickTop="1" thickBot="1" x14ac:dyDescent="0.3">
      <c r="B13" s="129" t="s">
        <v>10</v>
      </c>
      <c r="C13" s="129"/>
      <c r="D13" s="129"/>
      <c r="E13" s="129"/>
      <c r="F13" s="129"/>
      <c r="G13" s="129"/>
      <c r="H13" s="129"/>
      <c r="I13" s="129"/>
      <c r="J13" s="26"/>
      <c r="K13" s="26"/>
      <c r="L13" s="11"/>
      <c r="M13" s="11"/>
      <c r="N13" s="11"/>
      <c r="O13" s="27"/>
      <c r="P13" s="27"/>
      <c r="Q13" s="28" t="s">
        <v>11</v>
      </c>
      <c r="R13" s="130" t="s">
        <v>12</v>
      </c>
      <c r="S13" s="131"/>
      <c r="T13" s="132"/>
      <c r="V13" s="29"/>
    </row>
    <row r="14" spans="1:22" ht="33" customHeight="1" thickTop="1" thickBot="1" x14ac:dyDescent="0.3">
      <c r="B14" s="133" t="s">
        <v>15</v>
      </c>
      <c r="C14" s="133"/>
      <c r="D14" s="133"/>
      <c r="E14" s="133"/>
      <c r="F14" s="133"/>
      <c r="G14" s="133"/>
      <c r="H14" s="30"/>
      <c r="I14" s="30"/>
      <c r="J14" s="30"/>
      <c r="L14" s="31"/>
      <c r="M14" s="31"/>
      <c r="N14" s="31"/>
      <c r="O14" s="32"/>
      <c r="P14" s="32"/>
      <c r="Q14" s="33">
        <f>SUM(P8:P11)</f>
        <v>168500</v>
      </c>
      <c r="R14" s="124">
        <f>SUM(S8:S11)</f>
        <v>4</v>
      </c>
      <c r="S14" s="125"/>
      <c r="T14" s="126"/>
    </row>
    <row r="15" spans="1:22" ht="18.600000000000001" customHeight="1" thickTop="1" x14ac:dyDescent="0.25">
      <c r="B15" s="34"/>
      <c r="C15" s="35"/>
      <c r="D15" s="36"/>
      <c r="E15" s="35"/>
      <c r="F15" s="35"/>
      <c r="G15" s="37"/>
      <c r="H15" s="37"/>
      <c r="I15" s="37"/>
      <c r="J15" s="37"/>
      <c r="N15"/>
    </row>
    <row r="16" spans="1:22" ht="18.600000000000001" customHeight="1" x14ac:dyDescent="0.25">
      <c r="B16" s="123" t="s">
        <v>13</v>
      </c>
      <c r="C16" s="123"/>
      <c r="D16" s="123"/>
      <c r="E16" s="123"/>
      <c r="F16" s="123"/>
      <c r="G16" s="123"/>
      <c r="H16" s="123"/>
      <c r="I16" s="123"/>
      <c r="J16"/>
      <c r="N16"/>
    </row>
    <row r="17" spans="2:14" ht="18.600000000000001" customHeight="1" x14ac:dyDescent="0.25">
      <c r="B17" s="38"/>
      <c r="C17" s="38"/>
      <c r="D17" s="38"/>
      <c r="E17" s="38"/>
      <c r="F17" s="38"/>
      <c r="I17"/>
      <c r="J17"/>
      <c r="N17"/>
    </row>
    <row r="18" spans="2:14" ht="18.600000000000001" customHeight="1" x14ac:dyDescent="0.25">
      <c r="C18"/>
      <c r="E18"/>
      <c r="F18"/>
      <c r="I18"/>
      <c r="J18"/>
      <c r="N18"/>
    </row>
    <row r="19" spans="2:14" ht="18.600000000000001" customHeight="1" x14ac:dyDescent="0.25">
      <c r="C19"/>
      <c r="E19"/>
      <c r="F19"/>
      <c r="I19"/>
      <c r="J19"/>
      <c r="N19"/>
    </row>
    <row r="20" spans="2:14" ht="18.600000000000001" customHeight="1" x14ac:dyDescent="0.25">
      <c r="C20"/>
      <c r="E20"/>
      <c r="F20"/>
      <c r="I20"/>
      <c r="J20"/>
      <c r="N20"/>
    </row>
    <row r="21" spans="2:14" ht="18.600000000000001" customHeight="1" x14ac:dyDescent="0.25">
      <c r="C21"/>
      <c r="E21"/>
      <c r="F21"/>
      <c r="I21"/>
      <c r="J21"/>
      <c r="N21"/>
    </row>
    <row r="22" spans="2:14" ht="18.600000000000001" customHeight="1" x14ac:dyDescent="0.25">
      <c r="C22"/>
      <c r="E22"/>
      <c r="F22"/>
      <c r="I22"/>
      <c r="J22"/>
      <c r="N22"/>
    </row>
    <row r="23" spans="2:14" ht="18.600000000000001" customHeight="1" x14ac:dyDescent="0.25">
      <c r="C23"/>
      <c r="E23"/>
      <c r="F23"/>
      <c r="I23"/>
      <c r="J23"/>
      <c r="N23"/>
    </row>
    <row r="24" spans="2:14" ht="18.600000000000001" customHeight="1" x14ac:dyDescent="0.25">
      <c r="C24"/>
      <c r="E24"/>
      <c r="F24"/>
      <c r="I24"/>
      <c r="J24"/>
      <c r="N24"/>
    </row>
    <row r="25" spans="2:14" ht="18.600000000000001" customHeight="1" x14ac:dyDescent="0.25">
      <c r="C25"/>
      <c r="E25"/>
      <c r="F25"/>
      <c r="I25"/>
      <c r="J25"/>
      <c r="N25"/>
    </row>
    <row r="26" spans="2:14" ht="18.600000000000001" customHeight="1" x14ac:dyDescent="0.25">
      <c r="C26"/>
      <c r="E26"/>
      <c r="F26"/>
      <c r="I26"/>
      <c r="J26"/>
      <c r="N26"/>
    </row>
    <row r="27" spans="2:14" x14ac:dyDescent="0.25">
      <c r="C27"/>
      <c r="E27"/>
      <c r="F27"/>
      <c r="I27"/>
      <c r="J27"/>
      <c r="N27"/>
    </row>
    <row r="28" spans="2:14" x14ac:dyDescent="0.25">
      <c r="C28"/>
      <c r="E28"/>
      <c r="F28"/>
      <c r="I28"/>
      <c r="J28"/>
      <c r="N28"/>
    </row>
    <row r="29" spans="2:14" x14ac:dyDescent="0.25">
      <c r="C29"/>
      <c r="E29"/>
      <c r="F29"/>
      <c r="I29"/>
      <c r="J29"/>
      <c r="N29"/>
    </row>
    <row r="30" spans="2:14" x14ac:dyDescent="0.25">
      <c r="C30"/>
      <c r="E30"/>
      <c r="F30"/>
      <c r="I30"/>
      <c r="J30"/>
      <c r="N30"/>
    </row>
    <row r="31" spans="2:14" x14ac:dyDescent="0.25">
      <c r="C31"/>
      <c r="E31"/>
      <c r="F31"/>
      <c r="I31"/>
      <c r="J31"/>
      <c r="N31"/>
    </row>
    <row r="32" spans="2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C180"/>
      <c r="E180"/>
      <c r="F180"/>
      <c r="I180"/>
      <c r="J180"/>
      <c r="N180"/>
    </row>
    <row r="181" spans="3:14" x14ac:dyDescent="0.25">
      <c r="C181"/>
      <c r="E181"/>
      <c r="F181"/>
      <c r="I181"/>
      <c r="J181"/>
      <c r="N181"/>
    </row>
    <row r="182" spans="3:14" x14ac:dyDescent="0.25">
      <c r="C182"/>
      <c r="E182"/>
      <c r="F182"/>
      <c r="I182"/>
      <c r="J182"/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  <row r="218" spans="14:14" x14ac:dyDescent="0.25">
      <c r="N218"/>
    </row>
    <row r="219" spans="14:14" x14ac:dyDescent="0.25">
      <c r="N219"/>
    </row>
    <row r="220" spans="14:14" x14ac:dyDescent="0.25">
      <c r="N220"/>
    </row>
  </sheetData>
  <sheetProtection algorithmName="SHA-512" hashValue="iW9zVdVUtUJ1hgb7Jp+/Z6dGhZi4MnC4QhY7OmB/IoN0nuP/c/OJV5Jod8hS5Hh5AxTqfU+OIcMD0oennBDQvg==" saltValue="MsSufcJgY1+gHHykuZiHUQ==" spinCount="100000" sheet="1" objects="1" scenarios="1"/>
  <mergeCells count="50">
    <mergeCell ref="U10:U11"/>
    <mergeCell ref="V10:V11"/>
    <mergeCell ref="H10:H11"/>
    <mergeCell ref="M10:M11"/>
    <mergeCell ref="N10:N11"/>
    <mergeCell ref="O10:O11"/>
    <mergeCell ref="S10:S11"/>
    <mergeCell ref="T10:T11"/>
    <mergeCell ref="P10:P11"/>
    <mergeCell ref="Q10:Q11"/>
    <mergeCell ref="R10:R11"/>
    <mergeCell ref="J10:J11"/>
    <mergeCell ref="I10:I11"/>
    <mergeCell ref="K10:K11"/>
    <mergeCell ref="L10:L11"/>
    <mergeCell ref="F10:F11"/>
    <mergeCell ref="B10:B11"/>
    <mergeCell ref="C10:C11"/>
    <mergeCell ref="D10:D11"/>
    <mergeCell ref="E10:E11"/>
    <mergeCell ref="G10:G11"/>
    <mergeCell ref="B16:I16"/>
    <mergeCell ref="R14:T14"/>
    <mergeCell ref="B1:D1"/>
    <mergeCell ref="B13:I13"/>
    <mergeCell ref="R13:T13"/>
    <mergeCell ref="B14:G14"/>
    <mergeCell ref="B2:D2"/>
    <mergeCell ref="G3:O4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L8:L9"/>
    <mergeCell ref="M8:M9"/>
    <mergeCell ref="N8:N9"/>
    <mergeCell ref="K8:K9"/>
    <mergeCell ref="O8:O9"/>
    <mergeCell ref="Q8:Q9"/>
    <mergeCell ref="P8:P9"/>
    <mergeCell ref="R8:R9"/>
    <mergeCell ref="S8:S9"/>
    <mergeCell ref="T8:T9"/>
    <mergeCell ref="U8:U9"/>
    <mergeCell ref="V8:V9"/>
  </mergeCells>
  <conditionalFormatting sqref="B8 D8">
    <cfRule type="containsBlanks" dxfId="13" priority="83">
      <formula>LEN(TRIM(B8))=0</formula>
    </cfRule>
  </conditionalFormatting>
  <conditionalFormatting sqref="B8">
    <cfRule type="cellIs" dxfId="12" priority="78" operator="greaterThanOrEqual">
      <formula>1</formula>
    </cfRule>
  </conditionalFormatting>
  <conditionalFormatting sqref="G8:H8 R8">
    <cfRule type="notContainsBlanks" dxfId="11" priority="63">
      <formula>LEN(TRIM(G8))&gt;0</formula>
    </cfRule>
    <cfRule type="containsBlanks" dxfId="10" priority="65">
      <formula>LEN(TRIM(G8))=0</formula>
    </cfRule>
  </conditionalFormatting>
  <conditionalFormatting sqref="G8:H8">
    <cfRule type="notContainsBlanks" dxfId="9" priority="61">
      <formula>LEN(TRIM(G8))&gt;0</formula>
    </cfRule>
  </conditionalFormatting>
  <conditionalFormatting sqref="G10:H10">
    <cfRule type="notContainsBlanks" dxfId="8" priority="4">
      <formula>LEN(TRIM(G10))&gt;0</formula>
    </cfRule>
    <cfRule type="notContainsBlanks" dxfId="7" priority="5">
      <formula>LEN(TRIM(G10))&gt;0</formula>
    </cfRule>
    <cfRule type="containsBlanks" dxfId="6" priority="6">
      <formula>LEN(TRIM(G10))=0</formula>
    </cfRule>
  </conditionalFormatting>
  <conditionalFormatting sqref="R8">
    <cfRule type="notContainsBlanks" dxfId="5" priority="28">
      <formula>LEN(TRIM(R8))&gt;0</formula>
    </cfRule>
  </conditionalFormatting>
  <conditionalFormatting sqref="R10">
    <cfRule type="notContainsBlanks" dxfId="4" priority="1">
      <formula>LEN(TRIM(R10))&gt;0</formula>
    </cfRule>
    <cfRule type="notContainsBlanks" dxfId="3" priority="2">
      <formula>LEN(TRIM(R10))&gt;0</formula>
    </cfRule>
    <cfRule type="containsBlanks" dxfId="2" priority="3">
      <formula>LEN(TRIM(R10))=0</formula>
    </cfRule>
  </conditionalFormatting>
  <conditionalFormatting sqref="T8 T10">
    <cfRule type="cellIs" dxfId="1" priority="74" operator="equal">
      <formula>"NEVYHOVUJE"</formula>
    </cfRule>
    <cfRule type="cellIs" dxfId="0" priority="75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 J10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 V10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39"/>
  <sheetViews>
    <sheetView workbookViewId="0">
      <selection activeCell="H10" sqref="H10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74" t="s">
        <v>38</v>
      </c>
      <c r="C1" s="174"/>
      <c r="D1" s="55"/>
    </row>
    <row r="2" spans="2:13" x14ac:dyDescent="0.25">
      <c r="B2" s="175" t="str">
        <f>'Nabídková cena'!B2:D2</f>
        <v xml:space="preserve">Tiskárny, kopírky, multifunkce II. 027 - 2023 </v>
      </c>
      <c r="C2" s="175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cena'!R14</f>
        <v>4</v>
      </c>
      <c r="E9" s="176" t="s">
        <v>17</v>
      </c>
      <c r="F9" s="177"/>
      <c r="G9" s="178"/>
      <c r="H9" s="179">
        <f ca="1">SUM(C9+G24+G39)</f>
        <v>4</v>
      </c>
      <c r="I9" s="180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68"/>
      <c r="F11" s="169"/>
      <c r="G11" s="170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10000</v>
      </c>
      <c r="E12" s="171"/>
      <c r="F12" s="172"/>
      <c r="G12" s="173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  <row r="25" spans="2:9" ht="28.5" customHeight="1" thickBot="1" x14ac:dyDescent="0.3"/>
    <row r="26" spans="2:9" ht="30.75" thickBot="1" x14ac:dyDescent="0.3">
      <c r="B26" s="46" t="s">
        <v>67</v>
      </c>
      <c r="C26" s="47" t="s">
        <v>5</v>
      </c>
      <c r="D26" s="48" t="s">
        <v>19</v>
      </c>
      <c r="E26" s="168"/>
      <c r="F26" s="169"/>
      <c r="G26" s="170"/>
      <c r="H26" s="49"/>
      <c r="I26" s="49"/>
    </row>
    <row r="27" spans="2:9" ht="27.75" customHeight="1" thickBot="1" x14ac:dyDescent="0.3">
      <c r="B27" s="87" t="s">
        <v>20</v>
      </c>
      <c r="C27" s="89">
        <f>'Nabídková cena'!G10</f>
        <v>0</v>
      </c>
      <c r="D27" s="88">
        <v>20000</v>
      </c>
      <c r="E27" s="171"/>
      <c r="F27" s="172"/>
      <c r="G27" s="173"/>
      <c r="H27" s="49"/>
      <c r="I27" s="49"/>
    </row>
    <row r="28" spans="2:9" ht="42" customHeight="1" thickBot="1" x14ac:dyDescent="0.3">
      <c r="B28" s="50" t="s">
        <v>21</v>
      </c>
      <c r="C28" s="47" t="s">
        <v>22</v>
      </c>
      <c r="D28" s="47" t="s">
        <v>23</v>
      </c>
      <c r="E28" s="47" t="s">
        <v>24</v>
      </c>
      <c r="F28" s="47" t="s">
        <v>25</v>
      </c>
      <c r="G28" s="51" t="s">
        <v>26</v>
      </c>
      <c r="H28" s="49"/>
      <c r="I28" s="52" t="s">
        <v>27</v>
      </c>
    </row>
    <row r="29" spans="2:9" x14ac:dyDescent="0.25">
      <c r="B29" s="70" t="s">
        <v>28</v>
      </c>
      <c r="C29" s="99"/>
      <c r="D29" s="92"/>
      <c r="E29" s="71"/>
      <c r="F29" s="72">
        <f ca="1">IF(CELL("obsah",$D29)=0,0,ROUNDUP($D$27/$D29*12,0))</f>
        <v>0</v>
      </c>
      <c r="G29" s="61">
        <f ca="1">E29*F29</f>
        <v>0</v>
      </c>
      <c r="H29" s="49"/>
      <c r="I29" s="73"/>
    </row>
    <row r="30" spans="2:9" x14ac:dyDescent="0.25">
      <c r="B30" s="74" t="s">
        <v>29</v>
      </c>
      <c r="C30" s="100"/>
      <c r="D30" s="93"/>
      <c r="E30" s="75"/>
      <c r="F30" s="72">
        <f ca="1">IF(CELL("obsah",$D30)=0,0,ROUNDUP($D$27/$D30*12,0))</f>
        <v>0</v>
      </c>
      <c r="G30" s="76">
        <f t="shared" ref="G30:G36" ca="1" si="2">E30*F30</f>
        <v>0</v>
      </c>
      <c r="H30" s="49"/>
      <c r="I30" s="73"/>
    </row>
    <row r="31" spans="2:9" x14ac:dyDescent="0.25">
      <c r="B31" s="74" t="s">
        <v>30</v>
      </c>
      <c r="C31" s="100"/>
      <c r="D31" s="93"/>
      <c r="E31" s="75"/>
      <c r="F31" s="72">
        <f t="shared" ref="F31:F36" ca="1" si="3">IF(CELL("obsah",$D31)=0,0,ROUNDUP($D$27/$D31*12,0))</f>
        <v>0</v>
      </c>
      <c r="G31" s="76">
        <f t="shared" ca="1" si="2"/>
        <v>0</v>
      </c>
      <c r="H31" s="49"/>
      <c r="I31" s="73"/>
    </row>
    <row r="32" spans="2:9" x14ac:dyDescent="0.25">
      <c r="B32" s="74" t="s">
        <v>31</v>
      </c>
      <c r="C32" s="100"/>
      <c r="D32" s="93"/>
      <c r="E32" s="75"/>
      <c r="F32" s="72">
        <f t="shared" ca="1" si="3"/>
        <v>0</v>
      </c>
      <c r="G32" s="76">
        <f t="shared" ca="1" si="2"/>
        <v>0</v>
      </c>
      <c r="H32" s="49"/>
      <c r="I32" s="73"/>
    </row>
    <row r="33" spans="2:9" x14ac:dyDescent="0.25">
      <c r="B33" s="77" t="s">
        <v>32</v>
      </c>
      <c r="C33" s="100"/>
      <c r="D33" s="94"/>
      <c r="E33" s="78"/>
      <c r="F33" s="72">
        <f t="shared" ca="1" si="3"/>
        <v>0</v>
      </c>
      <c r="G33" s="76">
        <f t="shared" ca="1" si="2"/>
        <v>0</v>
      </c>
      <c r="H33" s="49"/>
      <c r="I33" s="73"/>
    </row>
    <row r="34" spans="2:9" x14ac:dyDescent="0.25">
      <c r="B34" s="79" t="s">
        <v>33</v>
      </c>
      <c r="C34" s="101"/>
      <c r="D34" s="95"/>
      <c r="E34" s="81"/>
      <c r="F34" s="72">
        <f t="shared" ca="1" si="3"/>
        <v>0</v>
      </c>
      <c r="G34" s="76">
        <f t="shared" ca="1" si="2"/>
        <v>0</v>
      </c>
      <c r="H34" s="49"/>
      <c r="I34" s="73"/>
    </row>
    <row r="35" spans="2:9" x14ac:dyDescent="0.25">
      <c r="B35" s="79" t="s">
        <v>34</v>
      </c>
      <c r="C35" s="80"/>
      <c r="D35" s="95"/>
      <c r="E35" s="81"/>
      <c r="F35" s="72">
        <f t="shared" ca="1" si="3"/>
        <v>0</v>
      </c>
      <c r="G35" s="76">
        <f t="shared" ca="1" si="2"/>
        <v>0</v>
      </c>
      <c r="H35" s="49"/>
      <c r="I35" s="73"/>
    </row>
    <row r="36" spans="2:9" ht="15.75" thickBot="1" x14ac:dyDescent="0.3">
      <c r="B36" s="82" t="s">
        <v>34</v>
      </c>
      <c r="C36" s="83"/>
      <c r="D36" s="96"/>
      <c r="E36" s="84"/>
      <c r="F36" s="72">
        <f t="shared" ca="1" si="3"/>
        <v>0</v>
      </c>
      <c r="G36" s="86">
        <f t="shared" ca="1" si="2"/>
        <v>0</v>
      </c>
      <c r="H36" s="49"/>
      <c r="I36" s="73"/>
    </row>
    <row r="37" spans="2:9" ht="33" customHeight="1" x14ac:dyDescent="0.25">
      <c r="B37" s="59" t="s">
        <v>35</v>
      </c>
      <c r="C37" s="60"/>
      <c r="D37" s="60"/>
      <c r="E37" s="60"/>
      <c r="F37" s="60"/>
      <c r="G37" s="61">
        <f ca="1">SUM(G29:G36)</f>
        <v>0</v>
      </c>
      <c r="H37" s="49"/>
      <c r="I37" s="49"/>
    </row>
    <row r="38" spans="2:9" ht="33" customHeight="1" x14ac:dyDescent="0.25">
      <c r="B38" s="62" t="s">
        <v>36</v>
      </c>
      <c r="C38" s="49"/>
      <c r="D38" s="49"/>
      <c r="E38" s="49"/>
      <c r="F38" s="49"/>
      <c r="G38" s="63">
        <f ca="1">G37*5</f>
        <v>0</v>
      </c>
      <c r="H38" s="49"/>
      <c r="I38" s="49"/>
    </row>
    <row r="39" spans="2:9" ht="29.25" customHeight="1" thickBot="1" x14ac:dyDescent="0.3">
      <c r="B39" s="64" t="s">
        <v>37</v>
      </c>
      <c r="C39" s="65"/>
      <c r="D39" s="66">
        <f>'[1]Nabídková cena'!D9</f>
        <v>1</v>
      </c>
      <c r="E39" s="67"/>
      <c r="F39" s="68"/>
      <c r="G39" s="69">
        <f ca="1">SUM(G38*D39)</f>
        <v>0</v>
      </c>
      <c r="H39" s="49"/>
      <c r="I39" s="49"/>
    </row>
  </sheetData>
  <mergeCells count="6">
    <mergeCell ref="E26:G27"/>
    <mergeCell ref="B1:C1"/>
    <mergeCell ref="B2:C2"/>
    <mergeCell ref="E9:G9"/>
    <mergeCell ref="H9:I9"/>
    <mergeCell ref="E11:G12"/>
  </mergeCells>
  <pageMargins left="0.15748031496062992" right="0.19685039370078741" top="0.3" bottom="0.36" header="0.17" footer="0.19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2023-11-29T11:55:50Z</cp:lastPrinted>
  <dcterms:created xsi:type="dcterms:W3CDTF">2014-03-05T12:43:32Z</dcterms:created>
  <dcterms:modified xsi:type="dcterms:W3CDTF">2023-11-29T12:53:01Z</dcterms:modified>
</cp:coreProperties>
</file>